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Erik.Leppo\OneDrive - Tetra Tech, Inc\MyDocs_OneDrive\GitHub\BioMonTools\inst\extdata\"/>
    </mc:Choice>
  </mc:AlternateContent>
  <xr:revisionPtr revIDLastSave="0" documentId="13_ncr:1_{DF0EB507-04E4-40E0-A1D5-916A47BE961A}" xr6:coauthVersionLast="47" xr6:coauthVersionMax="47" xr10:uidLastSave="{00000000-0000-0000-0000-000000000000}"/>
  <bookViews>
    <workbookView xWindow="-120" yWindow="480" windowWidth="29040" windowHeight="15840" xr2:uid="{00000000-000D-0000-FFFF-FFFF00000000}"/>
  </bookViews>
  <sheets>
    <sheet name="NOTES" sheetId="1" r:id="rId1"/>
    <sheet name="meta" sheetId="4" r:id="rId2"/>
    <sheet name="Flags" sheetId="2" r:id="rId3"/>
  </sheets>
  <definedNames>
    <definedName name="_xlnm._FilterDatabase" localSheetId="2" hidden="1">Flags!$A$1:$F$54</definedName>
    <definedName name="FileName">NOTES!$B$8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3" i="2" l="1"/>
  <c r="E64" i="2"/>
  <c r="E65" i="2"/>
  <c r="E66" i="2"/>
  <c r="E62" i="2"/>
  <c r="E61" i="2"/>
  <c r="E60" i="2"/>
  <c r="E59" i="2"/>
  <c r="E58" i="2"/>
  <c r="E57" i="2"/>
  <c r="E25" i="2"/>
  <c r="E35" i="2" s="1"/>
  <c r="E24" i="2"/>
  <c r="E34" i="2" s="1"/>
  <c r="E2" i="2"/>
  <c r="E23" i="2"/>
  <c r="E33" i="2" s="1"/>
  <c r="E22" i="2"/>
  <c r="E32" i="2" s="1"/>
  <c r="B9" i="1" l="1"/>
  <c r="B8" i="1"/>
  <c r="B7" i="1"/>
  <c r="C16" i="1" l="1"/>
  <c r="C17" i="1"/>
  <c r="C1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Erik W. Leppo</author>
  </authors>
  <commentList>
    <comment ref="A7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Erik W. Leppo:</t>
        </r>
        <r>
          <rPr>
            <sz val="8"/>
            <color indexed="81"/>
            <rFont val="Tahoma"/>
            <family val="2"/>
          </rPr>
          <t xml:space="preserve">
This is a formula and changes automatically.  This is needed for the hyperlinks below.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Leppo, Erik</author>
  </authors>
  <commentList>
    <comment ref="E55" authorId="0" shapeId="0" xr:uid="{26B6583A-46D9-4165-AA5C-BCEBC2887041}">
      <text>
        <r>
          <rPr>
            <b/>
            <sz val="9"/>
            <color indexed="81"/>
            <rFont val="Tahoma"/>
            <family val="2"/>
          </rPr>
          <t>Leppo, Erik:</t>
        </r>
        <r>
          <rPr>
            <sz val="9"/>
            <color indexed="81"/>
            <rFont val="Tahoma"/>
            <family val="2"/>
          </rPr>
          <t xml:space="preserve">
Works since TRUE = 1 and FALSE = 0</t>
        </r>
      </text>
    </comment>
    <comment ref="E56" authorId="0" shapeId="0" xr:uid="{FC32FD69-E137-4FEE-8927-6C02A82ADB15}">
      <text>
        <r>
          <rPr>
            <b/>
            <sz val="9"/>
            <color indexed="81"/>
            <rFont val="Tahoma"/>
            <family val="2"/>
          </rPr>
          <t>Leppo, Erik:</t>
        </r>
        <r>
          <rPr>
            <sz val="9"/>
            <color indexed="81"/>
            <rFont val="Tahoma"/>
            <family val="2"/>
          </rPr>
          <t xml:space="preserve">
Works since TRUE = 1 and FALSE = 0</t>
        </r>
      </text>
    </comment>
  </commentList>
</comments>
</file>

<file path=xl/sharedStrings.xml><?xml version="1.0" encoding="utf-8"?>
<sst xmlns="http://schemas.openxmlformats.org/spreadsheetml/2006/main" count="490" uniqueCount="88">
  <si>
    <t>Erik.Leppo@tetratech.com</t>
  </si>
  <si>
    <t>Path &amp; FileName</t>
  </si>
  <si>
    <t>FileName:</t>
  </si>
  <si>
    <t>TabName:</t>
  </si>
  <si>
    <t>Descriptions</t>
  </si>
  <si>
    <t>NOTES</t>
  </si>
  <si>
    <t>Description of Work</t>
  </si>
  <si>
    <t>Worksheet</t>
  </si>
  <si>
    <t>Link</t>
  </si>
  <si>
    <t>Description of work and other worksheets.</t>
  </si>
  <si>
    <t>Index</t>
  </si>
  <si>
    <t>Metric</t>
  </si>
  <si>
    <t>Value</t>
  </si>
  <si>
    <t>Comment</t>
  </si>
  <si>
    <t>ni_total</t>
  </si>
  <si>
    <t>&gt;</t>
  </si>
  <si>
    <t>&lt;</t>
  </si>
  <si>
    <t>&gt;=</t>
  </si>
  <si>
    <t>ni_brackish</t>
  </si>
  <si>
    <t>Symbol</t>
  </si>
  <si>
    <t>BCG Calculation</t>
  </si>
  <si>
    <t>Metric Flags</t>
  </si>
  <si>
    <t>Flags</t>
  </si>
  <si>
    <t>QC checks on metrics.</t>
  </si>
  <si>
    <t>Field</t>
  </si>
  <si>
    <t>Description</t>
  </si>
  <si>
    <t>Index ID</t>
  </si>
  <si>
    <t>metric ID</t>
  </si>
  <si>
    <t>math symbol; &gt;, &lt;, &gt;=, &lt;=, ==, or !=</t>
  </si>
  <si>
    <t>number to use in comparison</t>
  </si>
  <si>
    <t>Any special language.</t>
  </si>
  <si>
    <t>meta</t>
  </si>
  <si>
    <t>Metadata (column names) for data table worksheets.</t>
  </si>
  <si>
    <t>ni_Ramello</t>
  </si>
  <si>
    <t>Hi</t>
  </si>
  <si>
    <t>Lo</t>
  </si>
  <si>
    <t>CheckName</t>
  </si>
  <si>
    <t>individuals, Large</t>
  </si>
  <si>
    <t>individuals, small</t>
  </si>
  <si>
    <t>Low density (m2)</t>
  </si>
  <si>
    <t>Low density (ft2)</t>
  </si>
  <si>
    <t>catchment, small</t>
  </si>
  <si>
    <t>catchment, Large</t>
  </si>
  <si>
    <t>surface area, small</t>
  </si>
  <si>
    <t>Ramellogammarus</t>
  </si>
  <si>
    <t>SurfaceArea</t>
  </si>
  <si>
    <t>Area_mi2</t>
  </si>
  <si>
    <t>Density_ft2</t>
  </si>
  <si>
    <t>Density_m2</t>
  </si>
  <si>
    <t>brackish organisms present</t>
  </si>
  <si>
    <t>pi_dom02</t>
  </si>
  <si>
    <t>individuals, dominant 02, Large</t>
  </si>
  <si>
    <t>QC flags for Pacific Northwest Biological Condition Gradient (2018) model.</t>
  </si>
  <si>
    <t>BCG_PacNW_v1_500ct</t>
  </si>
  <si>
    <t>BCG_PacNW_v1_300ct</t>
  </si>
  <si>
    <t>INDEX_NAME</t>
  </si>
  <si>
    <t>METRIC_NAME</t>
  </si>
  <si>
    <t>COASTAL</t>
  </si>
  <si>
    <t>EPIEDMONT</t>
  </si>
  <si>
    <t>HIGHLAND</t>
  </si>
  <si>
    <t>MBSS_2005_Bugs</t>
  </si>
  <si>
    <t>NA</t>
  </si>
  <si>
    <t>Updated MBSS.2005.Bugs to MBSS_2005_Bugs</t>
  </si>
  <si>
    <t>INDEX_CLASS</t>
  </si>
  <si>
    <t>Index_Region to Index_Class</t>
  </si>
  <si>
    <t>MTTI (OR-WA)</t>
  </si>
  <si>
    <t>MTTI</t>
  </si>
  <si>
    <t>nt_total</t>
  </si>
  <si>
    <t>pi_dom01</t>
  </si>
  <si>
    <t>individuals, dominant 01, Large</t>
  </si>
  <si>
    <t>nt_DNI</t>
  </si>
  <si>
    <t>pi_DNI</t>
  </si>
  <si>
    <t>pt_DNI</t>
  </si>
  <si>
    <t>non-OTU, taxa, large</t>
  </si>
  <si>
    <t>non-OTU, percent individuals, large</t>
  </si>
  <si>
    <t>non-OTU, percent taxa, large</t>
  </si>
  <si>
    <t>taxa, small</t>
  </si>
  <si>
    <t>MTTI_LO</t>
  </si>
  <si>
    <t>MTTI_HI</t>
  </si>
  <si>
    <t>MTTI, low</t>
  </si>
  <si>
    <t>MTTI, high</t>
  </si>
  <si>
    <t>MN_IBI_Bugs</t>
  </si>
  <si>
    <t>Add MN_IBI_Bugs</t>
  </si>
  <si>
    <t>MN_IBI_Fish</t>
  </si>
  <si>
    <t>pi_DELT_ExclSchool</t>
  </si>
  <si>
    <t>individuals, DELT, Exclude School, high</t>
  </si>
  <si>
    <t>individuals, DELT, Exclude School, extreme</t>
  </si>
  <si>
    <t>Updates for MN_IBI_Fish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</si>
</sst>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u/>
      <sz val="11"/>
      <color theme="10"/>
      <name val="Calibri"/>
      <family val="2"/>
    </font>
    <font>
      <b/>
      <sz val="8"/>
      <name val="Times New Roman"/>
      <family val="1"/>
    </font>
    <font>
      <sz val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0061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</borders>
  <cellStyleXfs count="6">
    <xf numFmtId="0" fontId="0" fillId="0" borderId="0"/>
    <xf numFmtId="0" fontId="1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10" fillId="7" borderId="0" applyNumberFormat="0" applyBorder="0" applyAlignment="0" applyProtection="0"/>
  </cellStyleXfs>
  <cellXfs count="19">
    <xf numFmtId="0" fontId="0" fillId="0" borderId="0" xfId="0"/>
    <xf numFmtId="0" fontId="2" fillId="0" borderId="1" xfId="2"/>
    <xf numFmtId="0" fontId="3" fillId="0" borderId="2" xfId="3"/>
    <xf numFmtId="0" fontId="1" fillId="0" borderId="0" xfId="1"/>
    <xf numFmtId="0" fontId="4" fillId="0" borderId="0" xfId="4" applyAlignment="1" applyProtection="1"/>
    <xf numFmtId="14" fontId="0" fillId="0" borderId="0" xfId="0" applyNumberFormat="1"/>
    <xf numFmtId="0" fontId="5" fillId="0" borderId="0" xfId="0" applyFont="1" applyAlignment="1">
      <alignment horizontal="right"/>
    </xf>
    <xf numFmtId="0" fontId="0" fillId="0" borderId="0" xfId="0" applyAlignment="1">
      <alignment horizontal="left"/>
    </xf>
    <xf numFmtId="0" fontId="6" fillId="0" borderId="0" xfId="0" applyFont="1"/>
    <xf numFmtId="0" fontId="0" fillId="0" borderId="0" xfId="0" applyAlignment="1">
      <alignment horizontal="center"/>
    </xf>
    <xf numFmtId="0" fontId="4" fillId="2" borderId="0" xfId="4" applyFill="1" applyAlignment="1" applyProtection="1">
      <alignment horizontal="center"/>
    </xf>
    <xf numFmtId="0" fontId="9" fillId="0" borderId="0" xfId="0" applyFont="1"/>
    <xf numFmtId="0" fontId="4" fillId="3" borderId="0" xfId="4" applyFill="1" applyAlignment="1" applyProtection="1">
      <alignment horizontal="center"/>
    </xf>
    <xf numFmtId="0" fontId="0" fillId="4" borderId="0" xfId="0" applyFill="1"/>
    <xf numFmtId="0" fontId="0" fillId="5" borderId="0" xfId="0" applyFill="1"/>
    <xf numFmtId="0" fontId="0" fillId="0" borderId="0" xfId="0" applyFill="1"/>
    <xf numFmtId="0" fontId="0" fillId="6" borderId="0" xfId="0" applyFill="1"/>
    <xf numFmtId="0" fontId="4" fillId="4" borderId="0" xfId="4" applyFill="1" applyAlignment="1" applyProtection="1">
      <alignment horizontal="center"/>
    </xf>
    <xf numFmtId="0" fontId="11" fillId="7" borderId="0" xfId="5" applyFont="1"/>
  </cellXfs>
  <cellStyles count="6">
    <cellStyle name="Good" xfId="5" builtinId="26"/>
    <cellStyle name="Heading 1" xfId="2" builtinId="16"/>
    <cellStyle name="Heading 2" xfId="3" builtinId="17"/>
    <cellStyle name="Hyperlink" xfId="4" builtinId="8"/>
    <cellStyle name="Normal" xfId="0" builtinId="0"/>
    <cellStyle name="Title" xfId="1" builtinId="15"/>
  </cellStyles>
  <dxfs count="1">
    <dxf>
      <alignment horizontal="center" vertical="bottom" textRotation="0" wrapText="0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5:C18" totalsRowShown="0">
  <autoFilter ref="A15:C18" xr:uid="{00000000-0009-0000-0100-000001000000}"/>
  <tableColumns count="3">
    <tableColumn id="1" xr3:uid="{00000000-0010-0000-0000-000001000000}" name="Worksheet"/>
    <tableColumn id="2" xr3:uid="{00000000-0010-0000-0000-000002000000}" name="Descriptions"/>
    <tableColumn id="3" xr3:uid="{00000000-0010-0000-0000-000003000000}" name="Link" dataDxfId="0">
      <calculatedColumnFormula>HYPERLINK(FileName&amp;A16&amp;"!A1",A16)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Erik.Leppo@tetratech.com" TargetMode="External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_Notes">
    <tabColor theme="1" tint="0.499984740745262"/>
  </sheetPr>
  <dimension ref="A1:C26"/>
  <sheetViews>
    <sheetView tabSelected="1" zoomScaleNormal="100" workbookViewId="0">
      <selection activeCell="A6" sqref="A6"/>
    </sheetView>
  </sheetViews>
  <sheetFormatPr defaultRowHeight="15" x14ac:dyDescent="0.25"/>
  <cols>
    <col min="1" max="1" width="15.28515625" customWidth="1"/>
    <col min="2" max="2" width="71.140625" customWidth="1"/>
    <col min="3" max="3" width="12.7109375" customWidth="1"/>
  </cols>
  <sheetData>
    <row r="1" spans="1:3" ht="22.5" x14ac:dyDescent="0.3">
      <c r="A1" s="3" t="s">
        <v>20</v>
      </c>
    </row>
    <row r="2" spans="1:3" ht="20.25" thickBot="1" x14ac:dyDescent="0.35">
      <c r="A2" s="1" t="s">
        <v>21</v>
      </c>
    </row>
    <row r="3" spans="1:3" ht="15.75" thickTop="1" x14ac:dyDescent="0.25"/>
    <row r="4" spans="1:3" x14ac:dyDescent="0.25">
      <c r="A4" s="4" t="s">
        <v>0</v>
      </c>
    </row>
    <row r="5" spans="1:3" x14ac:dyDescent="0.25">
      <c r="A5" s="5">
        <v>45371</v>
      </c>
    </row>
    <row r="7" spans="1:3" x14ac:dyDescent="0.25">
      <c r="A7" s="6" t="s">
        <v>1</v>
      </c>
      <c r="B7" s="7" t="str">
        <f ca="1">LEFT(CELL("filename",B7),FIND("]",CELL("filename",B7)))</f>
        <v>C:\Users\Erik.Leppo\OneDrive - Tetra Tech, Inc\MyDocs_OneDrive\GitHub\BioMonTools\inst\extdata\[MetricFlags.xlsx]</v>
      </c>
    </row>
    <row r="8" spans="1:3" x14ac:dyDescent="0.25">
      <c r="A8" s="6" t="s">
        <v>2</v>
      </c>
      <c r="B8" s="7" t="str">
        <f ca="1">MID(CELL("filename",B8),FIND("[",CELL("filename",B8)),(FIND("]",CELL("filename",B8))-FIND("[",CELL("filename",B8)))+1)</f>
        <v>[MetricFlags.xlsx]</v>
      </c>
    </row>
    <row r="9" spans="1:3" x14ac:dyDescent="0.25">
      <c r="A9" s="6" t="s">
        <v>3</v>
      </c>
      <c r="B9" s="8" t="str">
        <f ca="1">MID(CELL("filename",B9),FIND("]",CELL("filename",B9))+1,LEN(CELL("filename",B9))-FIND("]",CELL("filename",B9)))</f>
        <v>NOTES</v>
      </c>
    </row>
    <row r="11" spans="1:3" ht="18" thickBot="1" x14ac:dyDescent="0.35">
      <c r="A11" s="2" t="s">
        <v>6</v>
      </c>
    </row>
    <row r="12" spans="1:3" ht="15.75" thickTop="1" x14ac:dyDescent="0.25">
      <c r="A12" t="s">
        <v>52</v>
      </c>
    </row>
    <row r="15" spans="1:3" x14ac:dyDescent="0.25">
      <c r="A15" t="s">
        <v>7</v>
      </c>
      <c r="B15" t="s">
        <v>4</v>
      </c>
      <c r="C15" s="9" t="s">
        <v>8</v>
      </c>
    </row>
    <row r="16" spans="1:3" x14ac:dyDescent="0.25">
      <c r="A16" t="s">
        <v>5</v>
      </c>
      <c r="B16" t="s">
        <v>9</v>
      </c>
      <c r="C16" s="10" t="str">
        <f ca="1">HYPERLINK(FileName&amp;A16&amp;"!A1",A16)</f>
        <v>NOTES</v>
      </c>
    </row>
    <row r="17" spans="1:3" x14ac:dyDescent="0.25">
      <c r="A17" t="s">
        <v>31</v>
      </c>
      <c r="B17" t="s">
        <v>32</v>
      </c>
      <c r="C17" s="17" t="str">
        <f ca="1">HYPERLINK(FileName&amp;A17&amp;"!A1",A17)</f>
        <v>meta</v>
      </c>
    </row>
    <row r="18" spans="1:3" x14ac:dyDescent="0.25">
      <c r="A18" t="s">
        <v>22</v>
      </c>
      <c r="B18" t="s">
        <v>23</v>
      </c>
      <c r="C18" s="12" t="str">
        <f ca="1">HYPERLINK(FileName&amp;A18&amp;"!A1",A18)</f>
        <v>Flags</v>
      </c>
    </row>
    <row r="21" spans="1:3" x14ac:dyDescent="0.25">
      <c r="A21" s="5">
        <v>43566</v>
      </c>
      <c r="B21" t="s">
        <v>61</v>
      </c>
    </row>
    <row r="22" spans="1:3" x14ac:dyDescent="0.25">
      <c r="A22" s="5">
        <v>44132</v>
      </c>
      <c r="B22" t="s">
        <v>62</v>
      </c>
    </row>
    <row r="23" spans="1:3" x14ac:dyDescent="0.25">
      <c r="A23" s="5">
        <v>44880</v>
      </c>
      <c r="B23" t="s">
        <v>64</v>
      </c>
    </row>
    <row r="24" spans="1:3" x14ac:dyDescent="0.25">
      <c r="A24" s="5">
        <v>45072</v>
      </c>
      <c r="B24" t="s">
        <v>65</v>
      </c>
    </row>
    <row r="25" spans="1:3" x14ac:dyDescent="0.25">
      <c r="A25" s="5">
        <v>45301</v>
      </c>
      <c r="B25" t="s">
        <v>82</v>
      </c>
    </row>
    <row r="26" spans="1:3" x14ac:dyDescent="0.25">
      <c r="A26" s="5">
        <v>45371</v>
      </c>
      <c r="B26" t="s">
        <v>87</v>
      </c>
    </row>
  </sheetData>
  <dataValidations count="1">
    <dataValidation type="custom" allowBlank="1" showInputMessage="1" showErrorMessage="1" sqref="B7:B8" xr:uid="{00000000-0002-0000-0000-000000000000}">
      <formula1>""</formula1>
    </dataValidation>
  </dataValidations>
  <hyperlinks>
    <hyperlink ref="A4" r:id="rId1" xr:uid="{00000000-0004-0000-0000-000000000000}"/>
  </hyperlinks>
  <pageMargins left="0.7" right="0.7" top="0.75" bottom="0.75" header="0.3" footer="0.3"/>
  <pageSetup scale="91" orientation="portrait" r:id="rId2"/>
  <headerFooter>
    <oddHeader>&amp;C&amp;A</oddHeader>
    <oddFooter>&amp;L&amp;D&amp;CPage &amp;P of &amp;N&amp;R&amp;F</oddFooter>
  </headerFooter>
  <legacyDrawing r:id="rId3"/>
  <tableParts count="1"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 tint="-0.249977111117893"/>
  </sheetPr>
  <dimension ref="A1:C6"/>
  <sheetViews>
    <sheetView workbookViewId="0">
      <pane ySplit="1" topLeftCell="A2" activePane="bottomLeft" state="frozen"/>
      <selection pane="bottomLeft" activeCell="A2" sqref="A2:A6"/>
    </sheetView>
  </sheetViews>
  <sheetFormatPr defaultRowHeight="15" x14ac:dyDescent="0.25"/>
  <cols>
    <col min="1" max="1" width="10.85546875" bestFit="1" customWidth="1"/>
    <col min="2" max="2" width="13.7109375" customWidth="1"/>
    <col min="3" max="3" width="32.5703125" bestFit="1" customWidth="1"/>
  </cols>
  <sheetData>
    <row r="1" spans="1:3" x14ac:dyDescent="0.25">
      <c r="A1" s="11" t="s">
        <v>7</v>
      </c>
      <c r="B1" s="11" t="s">
        <v>24</v>
      </c>
      <c r="C1" s="11" t="s">
        <v>25</v>
      </c>
    </row>
    <row r="2" spans="1:3" x14ac:dyDescent="0.25">
      <c r="A2" t="s">
        <v>22</v>
      </c>
      <c r="B2" t="s">
        <v>10</v>
      </c>
      <c r="C2" t="s">
        <v>26</v>
      </c>
    </row>
    <row r="3" spans="1:3" x14ac:dyDescent="0.25">
      <c r="A3" t="s">
        <v>22</v>
      </c>
      <c r="B3" t="s">
        <v>11</v>
      </c>
      <c r="C3" t="s">
        <v>27</v>
      </c>
    </row>
    <row r="4" spans="1:3" x14ac:dyDescent="0.25">
      <c r="A4" t="s">
        <v>22</v>
      </c>
      <c r="B4" t="s">
        <v>19</v>
      </c>
      <c r="C4" t="s">
        <v>28</v>
      </c>
    </row>
    <row r="5" spans="1:3" x14ac:dyDescent="0.25">
      <c r="A5" t="s">
        <v>22</v>
      </c>
      <c r="B5" t="s">
        <v>12</v>
      </c>
      <c r="C5" t="s">
        <v>29</v>
      </c>
    </row>
    <row r="6" spans="1:3" x14ac:dyDescent="0.25">
      <c r="A6" t="s">
        <v>22</v>
      </c>
      <c r="B6" t="s">
        <v>13</v>
      </c>
      <c r="C6" t="s">
        <v>30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tabColor rgb="FF92D050"/>
  </sheetPr>
  <dimension ref="A1:F98"/>
  <sheetViews>
    <sheetView workbookViewId="0">
      <pane ySplit="1" topLeftCell="A67" activePane="bottomLeft" state="frozen"/>
      <selection pane="bottomLeft" activeCell="C52" sqref="C52"/>
    </sheetView>
  </sheetViews>
  <sheetFormatPr defaultRowHeight="15" x14ac:dyDescent="0.25"/>
  <cols>
    <col min="1" max="1" width="20.7109375" bestFit="1" customWidth="1"/>
    <col min="2" max="2" width="16.140625" customWidth="1"/>
    <col min="3" max="3" width="22.140625" bestFit="1" customWidth="1"/>
    <col min="6" max="6" width="41.28515625" bestFit="1" customWidth="1"/>
  </cols>
  <sheetData>
    <row r="1" spans="1:6" x14ac:dyDescent="0.25">
      <c r="A1" s="18" t="s">
        <v>55</v>
      </c>
      <c r="B1" s="18" t="s">
        <v>63</v>
      </c>
      <c r="C1" s="18" t="s">
        <v>56</v>
      </c>
      <c r="D1" s="18" t="s">
        <v>19</v>
      </c>
      <c r="E1" s="18" t="s">
        <v>12</v>
      </c>
      <c r="F1" s="18" t="s">
        <v>36</v>
      </c>
    </row>
    <row r="2" spans="1:6" x14ac:dyDescent="0.25">
      <c r="A2" t="s">
        <v>53</v>
      </c>
      <c r="B2" s="14" t="s">
        <v>34</v>
      </c>
      <c r="C2" t="s">
        <v>14</v>
      </c>
      <c r="D2" t="s">
        <v>15</v>
      </c>
      <c r="E2">
        <f>500*1.2</f>
        <v>600</v>
      </c>
      <c r="F2" t="s">
        <v>37</v>
      </c>
    </row>
    <row r="3" spans="1:6" x14ac:dyDescent="0.25">
      <c r="A3" t="s">
        <v>53</v>
      </c>
      <c r="B3" s="14" t="s">
        <v>34</v>
      </c>
      <c r="C3" t="s">
        <v>14</v>
      </c>
      <c r="D3" t="s">
        <v>16</v>
      </c>
      <c r="E3">
        <v>450</v>
      </c>
      <c r="F3" t="s">
        <v>38</v>
      </c>
    </row>
    <row r="4" spans="1:6" x14ac:dyDescent="0.25">
      <c r="A4" t="s">
        <v>53</v>
      </c>
      <c r="B4" s="14" t="s">
        <v>34</v>
      </c>
      <c r="C4" s="13" t="s">
        <v>48</v>
      </c>
      <c r="D4" t="s">
        <v>16</v>
      </c>
      <c r="E4">
        <v>500</v>
      </c>
      <c r="F4" t="s">
        <v>39</v>
      </c>
    </row>
    <row r="5" spans="1:6" x14ac:dyDescent="0.25">
      <c r="A5" t="s">
        <v>53</v>
      </c>
      <c r="B5" s="14" t="s">
        <v>34</v>
      </c>
      <c r="C5" s="13" t="s">
        <v>47</v>
      </c>
      <c r="D5" t="s">
        <v>16</v>
      </c>
      <c r="E5">
        <v>47</v>
      </c>
      <c r="F5" t="s">
        <v>40</v>
      </c>
    </row>
    <row r="6" spans="1:6" x14ac:dyDescent="0.25">
      <c r="A6" t="s">
        <v>53</v>
      </c>
      <c r="B6" s="14" t="s">
        <v>34</v>
      </c>
      <c r="C6" s="13" t="s">
        <v>46</v>
      </c>
      <c r="D6" t="s">
        <v>16</v>
      </c>
      <c r="E6">
        <v>2</v>
      </c>
      <c r="F6" t="s">
        <v>41</v>
      </c>
    </row>
    <row r="7" spans="1:6" x14ac:dyDescent="0.25">
      <c r="A7" t="s">
        <v>53</v>
      </c>
      <c r="B7" s="14" t="s">
        <v>34</v>
      </c>
      <c r="C7" s="13" t="s">
        <v>46</v>
      </c>
      <c r="D7" t="s">
        <v>15</v>
      </c>
      <c r="E7">
        <v>100</v>
      </c>
      <c r="F7" t="s">
        <v>42</v>
      </c>
    </row>
    <row r="8" spans="1:6" x14ac:dyDescent="0.25">
      <c r="A8" t="s">
        <v>53</v>
      </c>
      <c r="B8" s="14" t="s">
        <v>34</v>
      </c>
      <c r="C8" s="13" t="s">
        <v>45</v>
      </c>
      <c r="D8" t="s">
        <v>16</v>
      </c>
      <c r="E8">
        <v>8</v>
      </c>
      <c r="F8" t="s">
        <v>43</v>
      </c>
    </row>
    <row r="9" spans="1:6" x14ac:dyDescent="0.25">
      <c r="A9" t="s">
        <v>53</v>
      </c>
      <c r="B9" s="14" t="s">
        <v>34</v>
      </c>
      <c r="C9" t="s">
        <v>18</v>
      </c>
      <c r="D9" t="s">
        <v>15</v>
      </c>
      <c r="E9">
        <v>0</v>
      </c>
      <c r="F9" t="s">
        <v>49</v>
      </c>
    </row>
    <row r="10" spans="1:6" x14ac:dyDescent="0.25">
      <c r="A10" t="s">
        <v>53</v>
      </c>
      <c r="B10" s="14" t="s">
        <v>34</v>
      </c>
      <c r="C10" t="s">
        <v>33</v>
      </c>
      <c r="D10" t="s">
        <v>17</v>
      </c>
      <c r="E10">
        <v>10</v>
      </c>
      <c r="F10" t="s">
        <v>44</v>
      </c>
    </row>
    <row r="11" spans="1:6" x14ac:dyDescent="0.25">
      <c r="A11" t="s">
        <v>53</v>
      </c>
      <c r="B11" s="14" t="s">
        <v>34</v>
      </c>
      <c r="C11" s="15" t="s">
        <v>50</v>
      </c>
      <c r="D11" s="15" t="s">
        <v>17</v>
      </c>
      <c r="E11">
        <v>50</v>
      </c>
      <c r="F11" t="s">
        <v>51</v>
      </c>
    </row>
    <row r="12" spans="1:6" x14ac:dyDescent="0.25">
      <c r="A12" t="s">
        <v>53</v>
      </c>
      <c r="B12" t="s">
        <v>35</v>
      </c>
      <c r="C12" t="s">
        <v>14</v>
      </c>
      <c r="D12" t="s">
        <v>15</v>
      </c>
      <c r="E12">
        <v>600</v>
      </c>
      <c r="F12" t="s">
        <v>37</v>
      </c>
    </row>
    <row r="13" spans="1:6" x14ac:dyDescent="0.25">
      <c r="A13" t="s">
        <v>53</v>
      </c>
      <c r="B13" t="s">
        <v>35</v>
      </c>
      <c r="C13" t="s">
        <v>14</v>
      </c>
      <c r="D13" t="s">
        <v>16</v>
      </c>
      <c r="E13">
        <v>450</v>
      </c>
      <c r="F13" t="s">
        <v>38</v>
      </c>
    </row>
    <row r="14" spans="1:6" x14ac:dyDescent="0.25">
      <c r="A14" t="s">
        <v>53</v>
      </c>
      <c r="B14" t="s">
        <v>35</v>
      </c>
      <c r="C14" s="13" t="s">
        <v>48</v>
      </c>
      <c r="D14" t="s">
        <v>16</v>
      </c>
      <c r="E14">
        <v>500</v>
      </c>
      <c r="F14" t="s">
        <v>39</v>
      </c>
    </row>
    <row r="15" spans="1:6" x14ac:dyDescent="0.25">
      <c r="A15" t="s">
        <v>53</v>
      </c>
      <c r="B15" t="s">
        <v>35</v>
      </c>
      <c r="C15" s="13" t="s">
        <v>47</v>
      </c>
      <c r="D15" t="s">
        <v>16</v>
      </c>
      <c r="E15">
        <v>47</v>
      </c>
      <c r="F15" t="s">
        <v>40</v>
      </c>
    </row>
    <row r="16" spans="1:6" x14ac:dyDescent="0.25">
      <c r="A16" t="s">
        <v>53</v>
      </c>
      <c r="B16" t="s">
        <v>35</v>
      </c>
      <c r="C16" s="13" t="s">
        <v>46</v>
      </c>
      <c r="D16" t="s">
        <v>16</v>
      </c>
      <c r="E16">
        <v>2</v>
      </c>
      <c r="F16" t="s">
        <v>41</v>
      </c>
    </row>
    <row r="17" spans="1:6" x14ac:dyDescent="0.25">
      <c r="A17" t="s">
        <v>53</v>
      </c>
      <c r="B17" t="s">
        <v>35</v>
      </c>
      <c r="C17" s="13" t="s">
        <v>46</v>
      </c>
      <c r="D17" t="s">
        <v>15</v>
      </c>
      <c r="E17">
        <v>100</v>
      </c>
      <c r="F17" t="s">
        <v>42</v>
      </c>
    </row>
    <row r="18" spans="1:6" x14ac:dyDescent="0.25">
      <c r="A18" t="s">
        <v>53</v>
      </c>
      <c r="B18" t="s">
        <v>35</v>
      </c>
      <c r="C18" s="13" t="s">
        <v>45</v>
      </c>
      <c r="D18" t="s">
        <v>16</v>
      </c>
      <c r="E18">
        <v>8</v>
      </c>
      <c r="F18" t="s">
        <v>43</v>
      </c>
    </row>
    <row r="19" spans="1:6" x14ac:dyDescent="0.25">
      <c r="A19" t="s">
        <v>53</v>
      </c>
      <c r="B19" t="s">
        <v>35</v>
      </c>
      <c r="C19" t="s">
        <v>18</v>
      </c>
      <c r="D19" t="s">
        <v>15</v>
      </c>
      <c r="E19">
        <v>0</v>
      </c>
      <c r="F19" t="s">
        <v>49</v>
      </c>
    </row>
    <row r="20" spans="1:6" x14ac:dyDescent="0.25">
      <c r="A20" t="s">
        <v>53</v>
      </c>
      <c r="B20" t="s">
        <v>35</v>
      </c>
      <c r="C20" t="s">
        <v>33</v>
      </c>
      <c r="D20" t="s">
        <v>17</v>
      </c>
      <c r="E20">
        <v>10</v>
      </c>
      <c r="F20" t="s">
        <v>44</v>
      </c>
    </row>
    <row r="21" spans="1:6" x14ac:dyDescent="0.25">
      <c r="A21" t="s">
        <v>53</v>
      </c>
      <c r="B21" t="s">
        <v>35</v>
      </c>
      <c r="C21" s="15" t="s">
        <v>50</v>
      </c>
      <c r="D21" s="15" t="s">
        <v>17</v>
      </c>
      <c r="E21">
        <v>50</v>
      </c>
      <c r="F21" t="s">
        <v>51</v>
      </c>
    </row>
    <row r="22" spans="1:6" x14ac:dyDescent="0.25">
      <c r="A22" s="16" t="s">
        <v>54</v>
      </c>
      <c r="B22" s="14" t="s">
        <v>34</v>
      </c>
      <c r="C22" t="s">
        <v>14</v>
      </c>
      <c r="D22" t="s">
        <v>15</v>
      </c>
      <c r="E22">
        <f>300*1.2</f>
        <v>360</v>
      </c>
      <c r="F22" t="s">
        <v>37</v>
      </c>
    </row>
    <row r="23" spans="1:6" x14ac:dyDescent="0.25">
      <c r="A23" s="16" t="s">
        <v>54</v>
      </c>
      <c r="B23" s="14" t="s">
        <v>34</v>
      </c>
      <c r="C23" t="s">
        <v>14</v>
      </c>
      <c r="D23" t="s">
        <v>16</v>
      </c>
      <c r="E23">
        <f>300*0.8</f>
        <v>240</v>
      </c>
      <c r="F23" t="s">
        <v>38</v>
      </c>
    </row>
    <row r="24" spans="1:6" x14ac:dyDescent="0.25">
      <c r="A24" s="16" t="s">
        <v>54</v>
      </c>
      <c r="B24" s="14" t="s">
        <v>34</v>
      </c>
      <c r="C24" s="13" t="s">
        <v>48</v>
      </c>
      <c r="D24" t="s">
        <v>16</v>
      </c>
      <c r="E24">
        <f>500*300/500</f>
        <v>300</v>
      </c>
      <c r="F24" t="s">
        <v>39</v>
      </c>
    </row>
    <row r="25" spans="1:6" x14ac:dyDescent="0.25">
      <c r="A25" s="16" t="s">
        <v>54</v>
      </c>
      <c r="B25" s="14" t="s">
        <v>34</v>
      </c>
      <c r="C25" s="13" t="s">
        <v>47</v>
      </c>
      <c r="D25" t="s">
        <v>16</v>
      </c>
      <c r="E25">
        <f>47*300/500</f>
        <v>28.2</v>
      </c>
      <c r="F25" t="s">
        <v>40</v>
      </c>
    </row>
    <row r="26" spans="1:6" x14ac:dyDescent="0.25">
      <c r="A26" s="16" t="s">
        <v>54</v>
      </c>
      <c r="B26" s="14" t="s">
        <v>34</v>
      </c>
      <c r="C26" s="13" t="s">
        <v>46</v>
      </c>
      <c r="D26" t="s">
        <v>16</v>
      </c>
      <c r="E26">
        <v>2</v>
      </c>
      <c r="F26" t="s">
        <v>41</v>
      </c>
    </row>
    <row r="27" spans="1:6" x14ac:dyDescent="0.25">
      <c r="A27" s="16" t="s">
        <v>54</v>
      </c>
      <c r="B27" s="14" t="s">
        <v>34</v>
      </c>
      <c r="C27" s="13" t="s">
        <v>46</v>
      </c>
      <c r="D27" t="s">
        <v>15</v>
      </c>
      <c r="E27">
        <v>100</v>
      </c>
      <c r="F27" t="s">
        <v>42</v>
      </c>
    </row>
    <row r="28" spans="1:6" x14ac:dyDescent="0.25">
      <c r="A28" s="16" t="s">
        <v>54</v>
      </c>
      <c r="B28" s="14" t="s">
        <v>34</v>
      </c>
      <c r="C28" s="13" t="s">
        <v>45</v>
      </c>
      <c r="D28" t="s">
        <v>16</v>
      </c>
      <c r="E28">
        <v>8</v>
      </c>
      <c r="F28" t="s">
        <v>43</v>
      </c>
    </row>
    <row r="29" spans="1:6" x14ac:dyDescent="0.25">
      <c r="A29" s="16" t="s">
        <v>54</v>
      </c>
      <c r="B29" s="14" t="s">
        <v>34</v>
      </c>
      <c r="C29" t="s">
        <v>18</v>
      </c>
      <c r="D29" t="s">
        <v>15</v>
      </c>
      <c r="E29">
        <v>0</v>
      </c>
      <c r="F29" t="s">
        <v>49</v>
      </c>
    </row>
    <row r="30" spans="1:6" x14ac:dyDescent="0.25">
      <c r="A30" s="16" t="s">
        <v>54</v>
      </c>
      <c r="B30" s="14" t="s">
        <v>34</v>
      </c>
      <c r="C30" t="s">
        <v>33</v>
      </c>
      <c r="D30" t="s">
        <v>17</v>
      </c>
      <c r="E30">
        <v>10</v>
      </c>
      <c r="F30" t="s">
        <v>44</v>
      </c>
    </row>
    <row r="31" spans="1:6" x14ac:dyDescent="0.25">
      <c r="A31" s="16" t="s">
        <v>54</v>
      </c>
      <c r="B31" s="14" t="s">
        <v>34</v>
      </c>
      <c r="C31" s="15" t="s">
        <v>50</v>
      </c>
      <c r="D31" s="15" t="s">
        <v>17</v>
      </c>
      <c r="E31">
        <v>50</v>
      </c>
      <c r="F31" t="s">
        <v>51</v>
      </c>
    </row>
    <row r="32" spans="1:6" x14ac:dyDescent="0.25">
      <c r="A32" s="16" t="s">
        <v>54</v>
      </c>
      <c r="B32" t="s">
        <v>35</v>
      </c>
      <c r="C32" t="s">
        <v>14</v>
      </c>
      <c r="D32" t="s">
        <v>15</v>
      </c>
      <c r="E32">
        <f>E22</f>
        <v>360</v>
      </c>
      <c r="F32" t="s">
        <v>37</v>
      </c>
    </row>
    <row r="33" spans="1:6" x14ac:dyDescent="0.25">
      <c r="A33" s="16" t="s">
        <v>54</v>
      </c>
      <c r="B33" t="s">
        <v>35</v>
      </c>
      <c r="C33" t="s">
        <v>14</v>
      </c>
      <c r="D33" t="s">
        <v>16</v>
      </c>
      <c r="E33">
        <f t="shared" ref="E33:E35" si="0">E23</f>
        <v>240</v>
      </c>
      <c r="F33" t="s">
        <v>38</v>
      </c>
    </row>
    <row r="34" spans="1:6" x14ac:dyDescent="0.25">
      <c r="A34" s="16" t="s">
        <v>54</v>
      </c>
      <c r="B34" t="s">
        <v>35</v>
      </c>
      <c r="C34" s="13" t="s">
        <v>48</v>
      </c>
      <c r="D34" t="s">
        <v>16</v>
      </c>
      <c r="E34">
        <f t="shared" si="0"/>
        <v>300</v>
      </c>
      <c r="F34" t="s">
        <v>39</v>
      </c>
    </row>
    <row r="35" spans="1:6" x14ac:dyDescent="0.25">
      <c r="A35" s="16" t="s">
        <v>54</v>
      </c>
      <c r="B35" t="s">
        <v>35</v>
      </c>
      <c r="C35" s="13" t="s">
        <v>47</v>
      </c>
      <c r="D35" t="s">
        <v>16</v>
      </c>
      <c r="E35">
        <f t="shared" si="0"/>
        <v>28.2</v>
      </c>
      <c r="F35" t="s">
        <v>40</v>
      </c>
    </row>
    <row r="36" spans="1:6" x14ac:dyDescent="0.25">
      <c r="A36" s="16" t="s">
        <v>54</v>
      </c>
      <c r="B36" t="s">
        <v>35</v>
      </c>
      <c r="C36" s="13" t="s">
        <v>46</v>
      </c>
      <c r="D36" t="s">
        <v>16</v>
      </c>
      <c r="E36">
        <v>2</v>
      </c>
      <c r="F36" t="s">
        <v>41</v>
      </c>
    </row>
    <row r="37" spans="1:6" x14ac:dyDescent="0.25">
      <c r="A37" s="16" t="s">
        <v>54</v>
      </c>
      <c r="B37" t="s">
        <v>35</v>
      </c>
      <c r="C37" s="13" t="s">
        <v>46</v>
      </c>
      <c r="D37" t="s">
        <v>15</v>
      </c>
      <c r="E37">
        <v>100</v>
      </c>
      <c r="F37" t="s">
        <v>42</v>
      </c>
    </row>
    <row r="38" spans="1:6" x14ac:dyDescent="0.25">
      <c r="A38" s="16" t="s">
        <v>54</v>
      </c>
      <c r="B38" t="s">
        <v>35</v>
      </c>
      <c r="C38" s="13" t="s">
        <v>45</v>
      </c>
      <c r="D38" t="s">
        <v>16</v>
      </c>
      <c r="E38">
        <v>8</v>
      </c>
      <c r="F38" t="s">
        <v>43</v>
      </c>
    </row>
    <row r="39" spans="1:6" x14ac:dyDescent="0.25">
      <c r="A39" s="16" t="s">
        <v>54</v>
      </c>
      <c r="B39" t="s">
        <v>35</v>
      </c>
      <c r="C39" t="s">
        <v>18</v>
      </c>
      <c r="D39" t="s">
        <v>15</v>
      </c>
      <c r="E39">
        <v>0</v>
      </c>
      <c r="F39" t="s">
        <v>49</v>
      </c>
    </row>
    <row r="40" spans="1:6" x14ac:dyDescent="0.25">
      <c r="A40" s="16" t="s">
        <v>54</v>
      </c>
      <c r="B40" t="s">
        <v>35</v>
      </c>
      <c r="C40" t="s">
        <v>33</v>
      </c>
      <c r="D40" t="s">
        <v>17</v>
      </c>
      <c r="E40">
        <v>10</v>
      </c>
      <c r="F40" t="s">
        <v>44</v>
      </c>
    </row>
    <row r="41" spans="1:6" x14ac:dyDescent="0.25">
      <c r="A41" s="16" t="s">
        <v>54</v>
      </c>
      <c r="B41" t="s">
        <v>35</v>
      </c>
      <c r="C41" s="15" t="s">
        <v>50</v>
      </c>
      <c r="D41" s="15" t="s">
        <v>17</v>
      </c>
      <c r="E41">
        <v>50</v>
      </c>
      <c r="F41" t="s">
        <v>51</v>
      </c>
    </row>
    <row r="42" spans="1:6" x14ac:dyDescent="0.25">
      <c r="A42" t="s">
        <v>60</v>
      </c>
      <c r="B42" t="s">
        <v>57</v>
      </c>
      <c r="C42" t="s">
        <v>14</v>
      </c>
      <c r="D42" s="15" t="s">
        <v>15</v>
      </c>
      <c r="E42">
        <v>120</v>
      </c>
      <c r="F42" t="s">
        <v>37</v>
      </c>
    </row>
    <row r="43" spans="1:6" x14ac:dyDescent="0.25">
      <c r="A43" t="s">
        <v>60</v>
      </c>
      <c r="B43" t="s">
        <v>58</v>
      </c>
      <c r="C43" t="s">
        <v>14</v>
      </c>
      <c r="D43" s="15" t="s">
        <v>15</v>
      </c>
      <c r="E43">
        <v>120</v>
      </c>
      <c r="F43" t="s">
        <v>37</v>
      </c>
    </row>
    <row r="44" spans="1:6" x14ac:dyDescent="0.25">
      <c r="A44" t="s">
        <v>60</v>
      </c>
      <c r="B44" t="s">
        <v>59</v>
      </c>
      <c r="C44" t="s">
        <v>14</v>
      </c>
      <c r="D44" s="15" t="s">
        <v>15</v>
      </c>
      <c r="E44">
        <v>120</v>
      </c>
      <c r="F44" t="s">
        <v>37</v>
      </c>
    </row>
    <row r="45" spans="1:6" x14ac:dyDescent="0.25">
      <c r="A45" t="s">
        <v>60</v>
      </c>
      <c r="B45" t="s">
        <v>57</v>
      </c>
      <c r="C45" t="s">
        <v>14</v>
      </c>
      <c r="D45" s="15" t="s">
        <v>16</v>
      </c>
      <c r="E45">
        <v>60</v>
      </c>
      <c r="F45" t="s">
        <v>38</v>
      </c>
    </row>
    <row r="46" spans="1:6" x14ac:dyDescent="0.25">
      <c r="A46" t="s">
        <v>60</v>
      </c>
      <c r="B46" t="s">
        <v>58</v>
      </c>
      <c r="C46" t="s">
        <v>14</v>
      </c>
      <c r="D46" s="15" t="s">
        <v>16</v>
      </c>
      <c r="E46">
        <v>60</v>
      </c>
      <c r="F46" t="s">
        <v>38</v>
      </c>
    </row>
    <row r="47" spans="1:6" x14ac:dyDescent="0.25">
      <c r="A47" t="s">
        <v>60</v>
      </c>
      <c r="B47" t="s">
        <v>59</v>
      </c>
      <c r="C47" t="s">
        <v>14</v>
      </c>
      <c r="D47" s="15" t="s">
        <v>16</v>
      </c>
      <c r="E47">
        <v>60</v>
      </c>
      <c r="F47" t="s">
        <v>38</v>
      </c>
    </row>
    <row r="48" spans="1:6" x14ac:dyDescent="0.25">
      <c r="A48" t="s">
        <v>66</v>
      </c>
      <c r="B48" t="s">
        <v>66</v>
      </c>
      <c r="C48" t="s">
        <v>67</v>
      </c>
      <c r="D48" s="15" t="s">
        <v>16</v>
      </c>
      <c r="E48">
        <v>15</v>
      </c>
      <c r="F48" t="s">
        <v>76</v>
      </c>
    </row>
    <row r="49" spans="1:6" x14ac:dyDescent="0.25">
      <c r="A49" t="s">
        <v>66</v>
      </c>
      <c r="B49" t="s">
        <v>66</v>
      </c>
      <c r="C49" t="s">
        <v>14</v>
      </c>
      <c r="D49" s="15" t="s">
        <v>16</v>
      </c>
      <c r="E49">
        <v>150</v>
      </c>
      <c r="F49" t="s">
        <v>38</v>
      </c>
    </row>
    <row r="50" spans="1:6" x14ac:dyDescent="0.25">
      <c r="A50" t="s">
        <v>66</v>
      </c>
      <c r="B50" t="s">
        <v>66</v>
      </c>
      <c r="C50" t="s">
        <v>68</v>
      </c>
      <c r="D50" s="15" t="s">
        <v>15</v>
      </c>
      <c r="E50">
        <v>40</v>
      </c>
      <c r="F50" t="s">
        <v>69</v>
      </c>
    </row>
    <row r="51" spans="1:6" x14ac:dyDescent="0.25">
      <c r="A51" t="s">
        <v>66</v>
      </c>
      <c r="B51" t="s">
        <v>66</v>
      </c>
      <c r="C51" t="s">
        <v>50</v>
      </c>
      <c r="D51" s="15" t="s">
        <v>15</v>
      </c>
      <c r="E51">
        <v>50</v>
      </c>
      <c r="F51" t="s">
        <v>51</v>
      </c>
    </row>
    <row r="52" spans="1:6" x14ac:dyDescent="0.25">
      <c r="A52" t="s">
        <v>66</v>
      </c>
      <c r="B52" t="s">
        <v>66</v>
      </c>
      <c r="C52" t="s">
        <v>70</v>
      </c>
      <c r="D52" s="15" t="s">
        <v>15</v>
      </c>
      <c r="E52">
        <v>10</v>
      </c>
      <c r="F52" t="s">
        <v>73</v>
      </c>
    </row>
    <row r="53" spans="1:6" x14ac:dyDescent="0.25">
      <c r="A53" t="s">
        <v>66</v>
      </c>
      <c r="B53" t="s">
        <v>66</v>
      </c>
      <c r="C53" t="s">
        <v>71</v>
      </c>
      <c r="D53" s="15" t="s">
        <v>15</v>
      </c>
      <c r="E53">
        <v>15</v>
      </c>
      <c r="F53" t="s">
        <v>74</v>
      </c>
    </row>
    <row r="54" spans="1:6" x14ac:dyDescent="0.25">
      <c r="A54" t="s">
        <v>66</v>
      </c>
      <c r="B54" t="s">
        <v>66</v>
      </c>
      <c r="C54" t="s">
        <v>72</v>
      </c>
      <c r="D54" s="15" t="s">
        <v>15</v>
      </c>
      <c r="E54">
        <v>25</v>
      </c>
      <c r="F54" t="s">
        <v>75</v>
      </c>
    </row>
    <row r="55" spans="1:6" x14ac:dyDescent="0.25">
      <c r="A55" t="s">
        <v>66</v>
      </c>
      <c r="B55" t="s">
        <v>66</v>
      </c>
      <c r="C55" t="s">
        <v>77</v>
      </c>
      <c r="D55" s="14" t="s">
        <v>17</v>
      </c>
      <c r="E55" s="14">
        <v>1</v>
      </c>
      <c r="F55" t="s">
        <v>79</v>
      </c>
    </row>
    <row r="56" spans="1:6" x14ac:dyDescent="0.25">
      <c r="A56" t="s">
        <v>66</v>
      </c>
      <c r="B56" t="s">
        <v>66</v>
      </c>
      <c r="C56" t="s">
        <v>78</v>
      </c>
      <c r="D56" s="14" t="s">
        <v>17</v>
      </c>
      <c r="E56" s="14">
        <v>1</v>
      </c>
      <c r="F56" t="s">
        <v>80</v>
      </c>
    </row>
    <row r="57" spans="1:6" x14ac:dyDescent="0.25">
      <c r="A57" t="s">
        <v>81</v>
      </c>
      <c r="B57">
        <v>1</v>
      </c>
      <c r="C57" t="s">
        <v>14</v>
      </c>
      <c r="D57" s="15" t="s">
        <v>15</v>
      </c>
      <c r="E57">
        <f>300*1.2</f>
        <v>360</v>
      </c>
      <c r="F57" t="s">
        <v>37</v>
      </c>
    </row>
    <row r="58" spans="1:6" x14ac:dyDescent="0.25">
      <c r="A58" t="s">
        <v>81</v>
      </c>
      <c r="B58">
        <v>2</v>
      </c>
      <c r="C58" t="s">
        <v>14</v>
      </c>
      <c r="D58" s="15" t="s">
        <v>15</v>
      </c>
      <c r="E58">
        <f t="shared" ref="E58:E61" si="1">300*1.2</f>
        <v>360</v>
      </c>
      <c r="F58" t="s">
        <v>37</v>
      </c>
    </row>
    <row r="59" spans="1:6" x14ac:dyDescent="0.25">
      <c r="A59" t="s">
        <v>81</v>
      </c>
      <c r="B59">
        <v>3</v>
      </c>
      <c r="C59" t="s">
        <v>14</v>
      </c>
      <c r="D59" s="15" t="s">
        <v>15</v>
      </c>
      <c r="E59">
        <f t="shared" si="1"/>
        <v>360</v>
      </c>
      <c r="F59" t="s">
        <v>37</v>
      </c>
    </row>
    <row r="60" spans="1:6" x14ac:dyDescent="0.25">
      <c r="A60" t="s">
        <v>81</v>
      </c>
      <c r="B60">
        <v>4</v>
      </c>
      <c r="C60" t="s">
        <v>14</v>
      </c>
      <c r="D60" s="15" t="s">
        <v>15</v>
      </c>
      <c r="E60">
        <f t="shared" si="1"/>
        <v>360</v>
      </c>
      <c r="F60" t="s">
        <v>37</v>
      </c>
    </row>
    <row r="61" spans="1:6" x14ac:dyDescent="0.25">
      <c r="A61" t="s">
        <v>81</v>
      </c>
      <c r="B61">
        <v>5</v>
      </c>
      <c r="C61" t="s">
        <v>14</v>
      </c>
      <c r="D61" s="15" t="s">
        <v>15</v>
      </c>
      <c r="E61">
        <f t="shared" si="1"/>
        <v>360</v>
      </c>
      <c r="F61" t="s">
        <v>37</v>
      </c>
    </row>
    <row r="62" spans="1:6" x14ac:dyDescent="0.25">
      <c r="A62" t="s">
        <v>81</v>
      </c>
      <c r="B62">
        <v>1</v>
      </c>
      <c r="C62" t="s">
        <v>14</v>
      </c>
      <c r="D62" s="15" t="s">
        <v>16</v>
      </c>
      <c r="E62">
        <f>300*0.8</f>
        <v>240</v>
      </c>
      <c r="F62" t="s">
        <v>38</v>
      </c>
    </row>
    <row r="63" spans="1:6" x14ac:dyDescent="0.25">
      <c r="A63" t="s">
        <v>81</v>
      </c>
      <c r="B63">
        <v>2</v>
      </c>
      <c r="C63" t="s">
        <v>14</v>
      </c>
      <c r="D63" s="15" t="s">
        <v>16</v>
      </c>
      <c r="E63">
        <f t="shared" ref="E63:E66" si="2">300*0.8</f>
        <v>240</v>
      </c>
      <c r="F63" t="s">
        <v>38</v>
      </c>
    </row>
    <row r="64" spans="1:6" x14ac:dyDescent="0.25">
      <c r="A64" t="s">
        <v>81</v>
      </c>
      <c r="B64">
        <v>3</v>
      </c>
      <c r="C64" t="s">
        <v>14</v>
      </c>
      <c r="D64" s="15" t="s">
        <v>16</v>
      </c>
      <c r="E64">
        <f t="shared" si="2"/>
        <v>240</v>
      </c>
      <c r="F64" t="s">
        <v>38</v>
      </c>
    </row>
    <row r="65" spans="1:6" x14ac:dyDescent="0.25">
      <c r="A65" t="s">
        <v>81</v>
      </c>
      <c r="B65">
        <v>4</v>
      </c>
      <c r="C65" t="s">
        <v>14</v>
      </c>
      <c r="D65" s="15" t="s">
        <v>16</v>
      </c>
      <c r="E65">
        <f t="shared" si="2"/>
        <v>240</v>
      </c>
      <c r="F65" t="s">
        <v>38</v>
      </c>
    </row>
    <row r="66" spans="1:6" x14ac:dyDescent="0.25">
      <c r="A66" t="s">
        <v>81</v>
      </c>
      <c r="B66">
        <v>5</v>
      </c>
      <c r="C66" t="s">
        <v>14</v>
      </c>
      <c r="D66" s="15" t="s">
        <v>16</v>
      </c>
      <c r="E66">
        <f t="shared" si="2"/>
        <v>240</v>
      </c>
      <c r="F66" t="s">
        <v>38</v>
      </c>
    </row>
    <row r="67" spans="1:6" x14ac:dyDescent="0.25">
      <c r="A67" t="s">
        <v>83</v>
      </c>
      <c r="B67">
        <v>1</v>
      </c>
      <c r="C67" t="s">
        <v>84</v>
      </c>
      <c r="D67" s="15" t="s">
        <v>17</v>
      </c>
      <c r="E67">
        <v>2</v>
      </c>
      <c r="F67" t="s">
        <v>85</v>
      </c>
    </row>
    <row r="68" spans="1:6" x14ac:dyDescent="0.25">
      <c r="A68" t="s">
        <v>83</v>
      </c>
      <c r="B68">
        <v>2</v>
      </c>
      <c r="C68" t="s">
        <v>84</v>
      </c>
      <c r="D68" s="15" t="s">
        <v>17</v>
      </c>
      <c r="E68">
        <v>2</v>
      </c>
      <c r="F68" t="s">
        <v>85</v>
      </c>
    </row>
    <row r="69" spans="1:6" x14ac:dyDescent="0.25">
      <c r="A69" t="s">
        <v>83</v>
      </c>
      <c r="B69">
        <v>3</v>
      </c>
      <c r="C69" t="s">
        <v>84</v>
      </c>
      <c r="D69" s="15" t="s">
        <v>17</v>
      </c>
      <c r="E69">
        <v>2</v>
      </c>
      <c r="F69" t="s">
        <v>85</v>
      </c>
    </row>
    <row r="70" spans="1:6" x14ac:dyDescent="0.25">
      <c r="A70" t="s">
        <v>83</v>
      </c>
      <c r="B70">
        <v>4</v>
      </c>
      <c r="C70" t="s">
        <v>84</v>
      </c>
      <c r="D70" s="15" t="s">
        <v>17</v>
      </c>
      <c r="E70">
        <v>2</v>
      </c>
      <c r="F70" t="s">
        <v>85</v>
      </c>
    </row>
    <row r="71" spans="1:6" x14ac:dyDescent="0.25">
      <c r="A71" t="s">
        <v>83</v>
      </c>
      <c r="B71">
        <v>5</v>
      </c>
      <c r="C71" t="s">
        <v>84</v>
      </c>
      <c r="D71" s="15" t="s">
        <v>17</v>
      </c>
      <c r="E71">
        <v>2</v>
      </c>
      <c r="F71" t="s">
        <v>85</v>
      </c>
    </row>
    <row r="72" spans="1:6" x14ac:dyDescent="0.25">
      <c r="A72" t="s">
        <v>83</v>
      </c>
      <c r="B72">
        <v>6</v>
      </c>
      <c r="C72" t="s">
        <v>84</v>
      </c>
      <c r="D72" s="15" t="s">
        <v>17</v>
      </c>
      <c r="E72">
        <v>2</v>
      </c>
      <c r="F72" t="s">
        <v>85</v>
      </c>
    </row>
    <row r="73" spans="1:6" x14ac:dyDescent="0.25">
      <c r="A73" t="s">
        <v>83</v>
      </c>
      <c r="B73">
        <v>7</v>
      </c>
      <c r="C73" t="s">
        <v>84</v>
      </c>
      <c r="D73" s="15" t="s">
        <v>17</v>
      </c>
      <c r="E73">
        <v>2</v>
      </c>
      <c r="F73" t="s">
        <v>85</v>
      </c>
    </row>
    <row r="74" spans="1:6" x14ac:dyDescent="0.25">
      <c r="A74" t="s">
        <v>83</v>
      </c>
      <c r="B74">
        <v>8</v>
      </c>
      <c r="C74" t="s">
        <v>84</v>
      </c>
      <c r="D74" s="15" t="s">
        <v>17</v>
      </c>
      <c r="E74">
        <v>2</v>
      </c>
      <c r="F74" t="s">
        <v>85</v>
      </c>
    </row>
    <row r="75" spans="1:6" x14ac:dyDescent="0.25">
      <c r="A75" t="s">
        <v>83</v>
      </c>
      <c r="B75">
        <v>9</v>
      </c>
      <c r="C75" t="s">
        <v>84</v>
      </c>
      <c r="D75" s="15" t="s">
        <v>17</v>
      </c>
      <c r="E75">
        <v>2</v>
      </c>
      <c r="F75" t="s">
        <v>85</v>
      </c>
    </row>
    <row r="76" spans="1:6" x14ac:dyDescent="0.25">
      <c r="A76" t="s">
        <v>83</v>
      </c>
      <c r="B76">
        <v>1</v>
      </c>
      <c r="C76" t="s">
        <v>84</v>
      </c>
      <c r="D76" s="15" t="s">
        <v>17</v>
      </c>
      <c r="E76">
        <v>4</v>
      </c>
      <c r="F76" t="s">
        <v>86</v>
      </c>
    </row>
    <row r="77" spans="1:6" x14ac:dyDescent="0.25">
      <c r="A77" t="s">
        <v>83</v>
      </c>
      <c r="B77">
        <v>2</v>
      </c>
      <c r="C77" t="s">
        <v>84</v>
      </c>
      <c r="D77" s="15" t="s">
        <v>17</v>
      </c>
      <c r="E77">
        <v>4</v>
      </c>
      <c r="F77" t="s">
        <v>86</v>
      </c>
    </row>
    <row r="78" spans="1:6" x14ac:dyDescent="0.25">
      <c r="A78" t="s">
        <v>83</v>
      </c>
      <c r="B78">
        <v>3</v>
      </c>
      <c r="C78" t="s">
        <v>84</v>
      </c>
      <c r="D78" s="15" t="s">
        <v>17</v>
      </c>
      <c r="E78">
        <v>4</v>
      </c>
      <c r="F78" t="s">
        <v>86</v>
      </c>
    </row>
    <row r="79" spans="1:6" x14ac:dyDescent="0.25">
      <c r="A79" t="s">
        <v>83</v>
      </c>
      <c r="B79">
        <v>4</v>
      </c>
      <c r="C79" t="s">
        <v>84</v>
      </c>
      <c r="D79" s="15" t="s">
        <v>17</v>
      </c>
      <c r="E79">
        <v>4</v>
      </c>
      <c r="F79" t="s">
        <v>86</v>
      </c>
    </row>
    <row r="80" spans="1:6" x14ac:dyDescent="0.25">
      <c r="A80" t="s">
        <v>83</v>
      </c>
      <c r="B80">
        <v>5</v>
      </c>
      <c r="C80" t="s">
        <v>84</v>
      </c>
      <c r="D80" s="15" t="s">
        <v>17</v>
      </c>
      <c r="E80">
        <v>4</v>
      </c>
      <c r="F80" t="s">
        <v>86</v>
      </c>
    </row>
    <row r="81" spans="1:6" x14ac:dyDescent="0.25">
      <c r="A81" t="s">
        <v>83</v>
      </c>
      <c r="B81">
        <v>6</v>
      </c>
      <c r="C81" t="s">
        <v>84</v>
      </c>
      <c r="D81" s="15" t="s">
        <v>17</v>
      </c>
      <c r="E81">
        <v>4</v>
      </c>
      <c r="F81" t="s">
        <v>86</v>
      </c>
    </row>
    <row r="82" spans="1:6" x14ac:dyDescent="0.25">
      <c r="A82" t="s">
        <v>83</v>
      </c>
      <c r="B82">
        <v>7</v>
      </c>
      <c r="C82" t="s">
        <v>84</v>
      </c>
      <c r="D82" s="15" t="s">
        <v>17</v>
      </c>
      <c r="E82">
        <v>4</v>
      </c>
      <c r="F82" t="s">
        <v>86</v>
      </c>
    </row>
    <row r="83" spans="1:6" x14ac:dyDescent="0.25">
      <c r="A83" t="s">
        <v>83</v>
      </c>
      <c r="B83">
        <v>8</v>
      </c>
      <c r="C83" t="s">
        <v>84</v>
      </c>
      <c r="D83" s="15" t="s">
        <v>17</v>
      </c>
      <c r="E83">
        <v>4</v>
      </c>
      <c r="F83" t="s">
        <v>86</v>
      </c>
    </row>
    <row r="84" spans="1:6" x14ac:dyDescent="0.25">
      <c r="A84" t="s">
        <v>83</v>
      </c>
      <c r="B84">
        <v>9</v>
      </c>
      <c r="C84" t="s">
        <v>84</v>
      </c>
      <c r="D84" s="15" t="s">
        <v>17</v>
      </c>
      <c r="E84">
        <v>4</v>
      </c>
      <c r="F84" t="s">
        <v>86</v>
      </c>
    </row>
    <row r="85" spans="1:6" x14ac:dyDescent="0.25">
      <c r="A85" t="s">
        <v>83</v>
      </c>
      <c r="B85">
        <v>1</v>
      </c>
      <c r="C85" t="s">
        <v>14</v>
      </c>
      <c r="D85" s="15" t="s">
        <v>16</v>
      </c>
      <c r="E85">
        <v>25</v>
      </c>
      <c r="F85" t="s">
        <v>38</v>
      </c>
    </row>
    <row r="86" spans="1:6" x14ac:dyDescent="0.25">
      <c r="A86" t="s">
        <v>83</v>
      </c>
      <c r="B86">
        <v>2</v>
      </c>
      <c r="C86" t="s">
        <v>14</v>
      </c>
      <c r="D86" s="15" t="s">
        <v>16</v>
      </c>
      <c r="E86">
        <v>25</v>
      </c>
      <c r="F86" t="s">
        <v>38</v>
      </c>
    </row>
    <row r="87" spans="1:6" x14ac:dyDescent="0.25">
      <c r="A87" t="s">
        <v>83</v>
      </c>
      <c r="B87">
        <v>3</v>
      </c>
      <c r="C87" t="s">
        <v>14</v>
      </c>
      <c r="D87" s="15" t="s">
        <v>16</v>
      </c>
      <c r="E87">
        <v>25</v>
      </c>
      <c r="F87" t="s">
        <v>38</v>
      </c>
    </row>
    <row r="88" spans="1:6" x14ac:dyDescent="0.25">
      <c r="A88" t="s">
        <v>83</v>
      </c>
      <c r="B88">
        <v>4</v>
      </c>
      <c r="C88" t="s">
        <v>14</v>
      </c>
      <c r="D88" s="15" t="s">
        <v>16</v>
      </c>
      <c r="E88">
        <v>25</v>
      </c>
      <c r="F88" t="s">
        <v>38</v>
      </c>
    </row>
    <row r="89" spans="1:6" x14ac:dyDescent="0.25">
      <c r="A89" t="s">
        <v>83</v>
      </c>
      <c r="B89">
        <v>5</v>
      </c>
      <c r="C89" t="s">
        <v>14</v>
      </c>
      <c r="D89" s="15" t="s">
        <v>16</v>
      </c>
      <c r="E89">
        <v>25</v>
      </c>
      <c r="F89" t="s">
        <v>38</v>
      </c>
    </row>
    <row r="90" spans="1:6" x14ac:dyDescent="0.25">
      <c r="A90" t="s">
        <v>83</v>
      </c>
      <c r="B90">
        <v>6</v>
      </c>
      <c r="C90" t="s">
        <v>14</v>
      </c>
      <c r="D90" s="15" t="s">
        <v>16</v>
      </c>
      <c r="E90">
        <v>25</v>
      </c>
      <c r="F90" t="s">
        <v>38</v>
      </c>
    </row>
    <row r="91" spans="1:6" x14ac:dyDescent="0.25">
      <c r="A91" t="s">
        <v>83</v>
      </c>
      <c r="B91">
        <v>7</v>
      </c>
      <c r="C91" t="s">
        <v>14</v>
      </c>
      <c r="D91" s="15" t="s">
        <v>16</v>
      </c>
      <c r="E91">
        <v>25</v>
      </c>
      <c r="F91" t="s">
        <v>38</v>
      </c>
    </row>
    <row r="92" spans="1:6" x14ac:dyDescent="0.25">
      <c r="A92" t="s">
        <v>83</v>
      </c>
      <c r="B92">
        <v>1</v>
      </c>
      <c r="C92" t="s">
        <v>67</v>
      </c>
      <c r="D92" s="15" t="s">
        <v>16</v>
      </c>
      <c r="E92">
        <v>6</v>
      </c>
      <c r="F92" t="s">
        <v>76</v>
      </c>
    </row>
    <row r="93" spans="1:6" x14ac:dyDescent="0.25">
      <c r="A93" t="s">
        <v>83</v>
      </c>
      <c r="B93">
        <v>2</v>
      </c>
      <c r="C93" t="s">
        <v>67</v>
      </c>
      <c r="D93" s="15" t="s">
        <v>16</v>
      </c>
      <c r="E93">
        <v>6</v>
      </c>
      <c r="F93" t="s">
        <v>76</v>
      </c>
    </row>
    <row r="94" spans="1:6" x14ac:dyDescent="0.25">
      <c r="A94" t="s">
        <v>83</v>
      </c>
      <c r="B94">
        <v>3</v>
      </c>
      <c r="C94" t="s">
        <v>67</v>
      </c>
      <c r="D94" s="15" t="s">
        <v>16</v>
      </c>
      <c r="E94">
        <v>4</v>
      </c>
      <c r="F94" t="s">
        <v>76</v>
      </c>
    </row>
    <row r="95" spans="1:6" x14ac:dyDescent="0.25">
      <c r="A95" t="s">
        <v>83</v>
      </c>
      <c r="B95">
        <v>4</v>
      </c>
      <c r="C95" t="s">
        <v>67</v>
      </c>
      <c r="D95" s="15" t="s">
        <v>16</v>
      </c>
      <c r="E95">
        <v>6</v>
      </c>
      <c r="F95" t="s">
        <v>76</v>
      </c>
    </row>
    <row r="96" spans="1:6" x14ac:dyDescent="0.25">
      <c r="A96" t="s">
        <v>83</v>
      </c>
      <c r="B96">
        <v>5</v>
      </c>
      <c r="C96" t="s">
        <v>67</v>
      </c>
      <c r="D96" s="15" t="s">
        <v>16</v>
      </c>
      <c r="E96">
        <v>6</v>
      </c>
      <c r="F96" t="s">
        <v>76</v>
      </c>
    </row>
    <row r="97" spans="1:6" x14ac:dyDescent="0.25">
      <c r="A97" t="s">
        <v>83</v>
      </c>
      <c r="B97">
        <v>6</v>
      </c>
      <c r="C97" t="s">
        <v>67</v>
      </c>
      <c r="D97" s="15" t="s">
        <v>16</v>
      </c>
      <c r="E97">
        <v>4</v>
      </c>
      <c r="F97" t="s">
        <v>76</v>
      </c>
    </row>
    <row r="98" spans="1:6" x14ac:dyDescent="0.25">
      <c r="A98" t="s">
        <v>83</v>
      </c>
      <c r="B98">
        <v>7</v>
      </c>
      <c r="C98" t="s">
        <v>67</v>
      </c>
      <c r="D98" s="15" t="s">
        <v>16</v>
      </c>
      <c r="E98">
        <v>4</v>
      </c>
      <c r="F98" t="s">
        <v>76</v>
      </c>
    </row>
  </sheetData>
  <autoFilter ref="A1:F54" xr:uid="{6F6CC361-7655-4DBC-99BA-5024F915F3F5}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NOTES</vt:lpstr>
      <vt:lpstr>meta</vt:lpstr>
      <vt:lpstr>Flags</vt:lpstr>
      <vt:lpstr>FileName</vt:lpstr>
    </vt:vector>
  </TitlesOfParts>
  <Company>Tetra Tech,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Leppo, Erik</dc:creator>
  <cp:lastModifiedBy>Leppo, Erik</cp:lastModifiedBy>
  <dcterms:created xsi:type="dcterms:W3CDTF">2010-12-03T11:39:13Z</dcterms:created>
  <dcterms:modified xsi:type="dcterms:W3CDTF">2024-03-20T15:50:10Z</dcterms:modified>
</cp:coreProperties>
</file>